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l/Dati/Lavoro/FormazFrigoristi/FrigoTecnica.ch/Img/DiametroTubiFrigo/"/>
    </mc:Choice>
  </mc:AlternateContent>
  <xr:revisionPtr revIDLastSave="0" documentId="13_ncr:1_{93460B30-3E80-DF46-98AF-7D75B05FF639}" xr6:coauthVersionLast="47" xr6:coauthVersionMax="47" xr10:uidLastSave="{00000000-0000-0000-0000-000000000000}"/>
  <bookViews>
    <workbookView xWindow="0" yWindow="760" windowWidth="33060" windowHeight="20540" xr2:uid="{153E8FB4-BD76-D34A-9234-386FD0B01E33}"/>
  </bookViews>
  <sheets>
    <sheet name="Potenza" sheetId="6" r:id="rId1"/>
    <sheet name="FlussoMassico" sheetId="1" r:id="rId2"/>
    <sheet name="FlussoVolumetrico" sheetId="5" r:id="rId3"/>
    <sheet name="Controllo" sheetId="7" r:id="rId4"/>
    <sheet name="Dati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7" l="1"/>
  <c r="E30" i="7"/>
  <c r="E26" i="7"/>
  <c r="E23" i="7"/>
  <c r="E18" i="7"/>
  <c r="E13" i="7"/>
  <c r="E7" i="7"/>
  <c r="F17" i="5"/>
  <c r="E17" i="5"/>
  <c r="F13" i="5"/>
  <c r="E13" i="5"/>
  <c r="F9" i="5"/>
  <c r="E9" i="5"/>
  <c r="E24" i="6"/>
  <c r="E18" i="6"/>
  <c r="E12" i="6"/>
  <c r="E5" i="6"/>
  <c r="F44" i="6" s="1"/>
  <c r="E22" i="1"/>
  <c r="E16" i="1"/>
  <c r="E10" i="1"/>
  <c r="F42" i="1"/>
  <c r="E42" i="1"/>
  <c r="F37" i="1"/>
  <c r="E37" i="1"/>
  <c r="F32" i="1"/>
  <c r="E32" i="1"/>
  <c r="F24" i="1"/>
  <c r="E24" i="1"/>
  <c r="F18" i="1"/>
  <c r="E18" i="1"/>
  <c r="F12" i="1"/>
  <c r="E12" i="1"/>
  <c r="F20" i="6" l="1"/>
  <c r="E26" i="6"/>
  <c r="F26" i="6"/>
  <c r="E44" i="6"/>
  <c r="E34" i="6"/>
  <c r="F34" i="6"/>
  <c r="E14" i="6"/>
  <c r="E39" i="6"/>
  <c r="F14" i="6"/>
  <c r="F39" i="6"/>
  <c r="E20" i="6"/>
</calcChain>
</file>

<file path=xl/sharedStrings.xml><?xml version="1.0" encoding="utf-8"?>
<sst xmlns="http://schemas.openxmlformats.org/spreadsheetml/2006/main" count="230" uniqueCount="35">
  <si>
    <t>m</t>
  </si>
  <si>
    <t>d</t>
  </si>
  <si>
    <t>v</t>
  </si>
  <si>
    <t>m3/kg</t>
  </si>
  <si>
    <t>m/s</t>
  </si>
  <si>
    <t>vol</t>
  </si>
  <si>
    <t>mm</t>
  </si>
  <si>
    <t>Aspirazione</t>
  </si>
  <si>
    <t>Liquido</t>
  </si>
  <si>
    <t>CALCOLO DIAMETRO TUBI FRIGO</t>
  </si>
  <si>
    <t>Flusso massico</t>
  </si>
  <si>
    <t>kg/m3</t>
  </si>
  <si>
    <t>rho</t>
  </si>
  <si>
    <t>densità</t>
  </si>
  <si>
    <t>volume specifico</t>
  </si>
  <si>
    <t>con VOLUME SPECIFICO</t>
  </si>
  <si>
    <t>con DENSITÀ</t>
  </si>
  <si>
    <t>velocità (min / max)</t>
  </si>
  <si>
    <t>diametro</t>
  </si>
  <si>
    <t>V</t>
  </si>
  <si>
    <t>dh</t>
  </si>
  <si>
    <t>m3/s</t>
  </si>
  <si>
    <t>kJ/kg</t>
  </si>
  <si>
    <t>flusso volumetrico</t>
  </si>
  <si>
    <t>differenza d'entalpia</t>
  </si>
  <si>
    <t>flusso massico</t>
  </si>
  <si>
    <t>kg/s</t>
  </si>
  <si>
    <t>Premente</t>
  </si>
  <si>
    <t>Q</t>
  </si>
  <si>
    <t>kW</t>
  </si>
  <si>
    <t>potenza</t>
  </si>
  <si>
    <t>CONTROLLO</t>
  </si>
  <si>
    <t>Flusso volumetrico e diametro</t>
  </si>
  <si>
    <t>velocità</t>
  </si>
  <si>
    <t>Potenza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</si>
</sst>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"/>
    <numFmt numFmtId="167" formatCode="0.0000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0" fillId="0" borderId="0" xfId="0" quotePrefix="1" applyAlignment="1">
      <alignment horizontal="right"/>
    </xf>
    <xf numFmtId="0" fontId="1" fillId="0" borderId="0" xfId="0" quotePrefix="1" applyFont="1" applyAlignment="1">
      <alignment horizontal="right"/>
    </xf>
    <xf numFmtId="16" fontId="1" fillId="0" borderId="0" xfId="0" quotePrefix="1" applyNumberFormat="1" applyFont="1" applyAlignment="1">
      <alignment horizontal="right"/>
    </xf>
    <xf numFmtId="2" fontId="2" fillId="0" borderId="0" xfId="0" applyNumberFormat="1" applyFont="1"/>
    <xf numFmtId="0" fontId="3" fillId="0" borderId="0" xfId="0" applyFont="1" applyAlignment="1">
      <alignment horizontal="center"/>
    </xf>
    <xf numFmtId="164" fontId="0" fillId="0" borderId="0" xfId="0" applyNumberFormat="1"/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2" fontId="4" fillId="2" borderId="0" xfId="0" applyNumberFormat="1" applyFont="1" applyFill="1"/>
    <xf numFmtId="166" fontId="2" fillId="0" borderId="0" xfId="0" applyNumberFormat="1" applyFont="1"/>
    <xf numFmtId="2" fontId="0" fillId="0" borderId="0" xfId="0" applyNumberFormat="1"/>
    <xf numFmtId="167" fontId="0" fillId="0" borderId="0" xfId="0" applyNumberFormat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100784</xdr:colOff>
      <xdr:row>33</xdr:row>
      <xdr:rowOff>25399</xdr:rowOff>
    </xdr:from>
    <xdr:to>
      <xdr:col>9</xdr:col>
      <xdr:colOff>711200</xdr:colOff>
      <xdr:row>49</xdr:row>
      <xdr:rowOff>188248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13E62CF-8790-D24D-9A24-2A798E903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4584" y="6730999"/>
          <a:ext cx="2261416" cy="3414049"/>
        </a:xfrm>
        <a:prstGeom prst="rect">
          <a:avLst/>
        </a:prstGeom>
      </xdr:spPr>
    </xdr:pic>
    <xdr:clientData/>
  </xdr:twoCellAnchor>
  <xdr:twoCellAnchor editAs="oneCell">
    <xdr:from>
      <xdr:col>7</xdr:col>
      <xdr:colOff>81932</xdr:colOff>
      <xdr:row>13</xdr:row>
      <xdr:rowOff>50800</xdr:rowOff>
    </xdr:from>
    <xdr:to>
      <xdr:col>9</xdr:col>
      <xdr:colOff>765627</xdr:colOff>
      <xdr:row>28</xdr:row>
      <xdr:rowOff>139700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378866C-FB2F-9143-A68F-C30775382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5732" y="2692400"/>
          <a:ext cx="2334695" cy="3136900"/>
        </a:xfrm>
        <a:prstGeom prst="rect">
          <a:avLst/>
        </a:prstGeom>
      </xdr:spPr>
    </xdr:pic>
    <xdr:clientData/>
  </xdr:twoCellAnchor>
  <xdr:twoCellAnchor editAs="oneCell">
    <xdr:from>
      <xdr:col>6</xdr:col>
      <xdr:colOff>572512</xdr:colOff>
      <xdr:row>1</xdr:row>
      <xdr:rowOff>12700</xdr:rowOff>
    </xdr:from>
    <xdr:to>
      <xdr:col>9</xdr:col>
      <xdr:colOff>802732</xdr:colOff>
      <xdr:row>11</xdr:row>
      <xdr:rowOff>50799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C91AC3D-FDB5-55C3-DE4D-CDCFFFAB2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80812" y="215900"/>
          <a:ext cx="2706720" cy="20700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49984</xdr:colOff>
      <xdr:row>31</xdr:row>
      <xdr:rowOff>101599</xdr:rowOff>
    </xdr:from>
    <xdr:to>
      <xdr:col>9</xdr:col>
      <xdr:colOff>774700</xdr:colOff>
      <xdr:row>49</xdr:row>
      <xdr:rowOff>30606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CEFC6E5C-4C22-1E49-B3A6-92E9A85D7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3784" y="6400799"/>
          <a:ext cx="2375716" cy="3586607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11</xdr:row>
      <xdr:rowOff>77285</xdr:rowOff>
    </xdr:from>
    <xdr:to>
      <xdr:col>9</xdr:col>
      <xdr:colOff>787400</xdr:colOff>
      <xdr:row>27</xdr:row>
      <xdr:rowOff>17005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7B26E8F1-EDAE-F115-8AD5-7AE94B0A2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7300" y="2312485"/>
          <a:ext cx="2374900" cy="3190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25400</xdr:colOff>
      <xdr:row>19</xdr:row>
      <xdr:rowOff>50800</xdr:rowOff>
    </xdr:from>
    <xdr:to>
      <xdr:col>9</xdr:col>
      <xdr:colOff>781419</xdr:colOff>
      <xdr:row>41</xdr:row>
      <xdr:rowOff>101600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4477A92-6EAF-1C3F-EF69-93E04291E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200" y="3911600"/>
          <a:ext cx="4058019" cy="4521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</xdr:colOff>
      <xdr:row>3</xdr:row>
      <xdr:rowOff>101600</xdr:rowOff>
    </xdr:from>
    <xdr:to>
      <xdr:col>9</xdr:col>
      <xdr:colOff>242153</xdr:colOff>
      <xdr:row>7</xdr:row>
      <xdr:rowOff>123620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DCBCE532-C251-B3B5-BAB4-FD9575181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5900" y="711200"/>
          <a:ext cx="1880453" cy="834820"/>
        </a:xfrm>
        <a:prstGeom prst="rect">
          <a:avLst/>
        </a:prstGeom>
      </xdr:spPr>
    </xdr:pic>
    <xdr:clientData/>
  </xdr:twoCellAnchor>
  <xdr:twoCellAnchor editAs="oneCell">
    <xdr:from>
      <xdr:col>7</xdr:col>
      <xdr:colOff>50800</xdr:colOff>
      <xdr:row>9</xdr:row>
      <xdr:rowOff>38100</xdr:rowOff>
    </xdr:from>
    <xdr:to>
      <xdr:col>10</xdr:col>
      <xdr:colOff>711200</xdr:colOff>
      <xdr:row>13</xdr:row>
      <xdr:rowOff>17958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7495E308-7FE6-C090-85C4-9025D590E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00" y="1866900"/>
          <a:ext cx="3136900" cy="792658"/>
        </a:xfrm>
        <a:prstGeom prst="rect">
          <a:avLst/>
        </a:prstGeom>
      </xdr:spPr>
    </xdr:pic>
    <xdr:clientData/>
  </xdr:twoCellAnchor>
  <xdr:twoCellAnchor editAs="oneCell">
    <xdr:from>
      <xdr:col>7</xdr:col>
      <xdr:colOff>50800</xdr:colOff>
      <xdr:row>20</xdr:row>
      <xdr:rowOff>25400</xdr:rowOff>
    </xdr:from>
    <xdr:to>
      <xdr:col>11</xdr:col>
      <xdr:colOff>391652</xdr:colOff>
      <xdr:row>23</xdr:row>
      <xdr:rowOff>183160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30B8D97A-802A-13BB-756D-100336AB1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0" y="4089400"/>
          <a:ext cx="3642852" cy="767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18</xdr:row>
      <xdr:rowOff>177800</xdr:rowOff>
    </xdr:from>
    <xdr:to>
      <xdr:col>10</xdr:col>
      <xdr:colOff>116094</xdr:colOff>
      <xdr:row>47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4298479-D302-9343-80E8-8966595F8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3835400"/>
          <a:ext cx="8307594" cy="577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38100</xdr:colOff>
      <xdr:row>18</xdr:row>
      <xdr:rowOff>104409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D86C966-36DE-A847-8750-0DC64E17E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293100" cy="3762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F1DF3-D939-0348-A2CB-0486AF31ACBD}">
  <sheetPr>
    <pageSetUpPr fitToPage="1"/>
  </sheetPr>
  <dimension ref="A1:G44"/>
  <sheetViews>
    <sheetView tabSelected="1" view="pageLayout" zoomScaleNormal="100" workbookViewId="0">
      <selection activeCell="E4" sqref="E4"/>
    </sheetView>
  </sheetViews>
  <sheetFormatPr baseColWidth="10" defaultRowHeight="16" x14ac:dyDescent="0.2"/>
  <cols>
    <col min="1" max="2" width="3.33203125" style="3" customWidth="1"/>
    <col min="3" max="3" width="3.33203125" style="1" customWidth="1"/>
    <col min="4" max="4" width="6.5" style="1" bestFit="1" customWidth="1"/>
  </cols>
  <sheetData>
    <row r="1" spans="1:7" x14ac:dyDescent="0.2">
      <c r="A1" s="3" t="s">
        <v>9</v>
      </c>
    </row>
    <row r="2" spans="1:7" x14ac:dyDescent="0.2">
      <c r="B2" s="3" t="s">
        <v>10</v>
      </c>
    </row>
    <row r="3" spans="1:7" x14ac:dyDescent="0.2">
      <c r="C3" s="1" t="s">
        <v>28</v>
      </c>
      <c r="D3" s="1" t="s">
        <v>29</v>
      </c>
      <c r="E3" s="2">
        <v>3</v>
      </c>
      <c r="F3" t="s">
        <v>30</v>
      </c>
    </row>
    <row r="4" spans="1:7" x14ac:dyDescent="0.2">
      <c r="C4" s="1" t="s">
        <v>20</v>
      </c>
      <c r="D4" s="1" t="s">
        <v>22</v>
      </c>
      <c r="E4" s="2">
        <v>250</v>
      </c>
      <c r="F4" t="s">
        <v>24</v>
      </c>
    </row>
    <row r="5" spans="1:7" x14ac:dyDescent="0.2">
      <c r="C5" s="1" t="s">
        <v>0</v>
      </c>
      <c r="D5" s="1" t="s">
        <v>26</v>
      </c>
      <c r="E5" s="11">
        <f>E3/E4</f>
        <v>1.2E-2</v>
      </c>
      <c r="F5" t="s">
        <v>25</v>
      </c>
    </row>
    <row r="9" spans="1:7" x14ac:dyDescent="0.2">
      <c r="A9" s="3" t="s">
        <v>15</v>
      </c>
    </row>
    <row r="10" spans="1:7" x14ac:dyDescent="0.2">
      <c r="B10" s="3" t="s">
        <v>7</v>
      </c>
    </row>
    <row r="11" spans="1:7" x14ac:dyDescent="0.2">
      <c r="C11" s="1" t="s">
        <v>5</v>
      </c>
      <c r="D11" s="1" t="s">
        <v>3</v>
      </c>
      <c r="E11" s="2">
        <v>7.0000000000000007E-2</v>
      </c>
      <c r="F11" t="s">
        <v>14</v>
      </c>
    </row>
    <row r="12" spans="1:7" x14ac:dyDescent="0.2">
      <c r="C12" s="1" t="s">
        <v>12</v>
      </c>
      <c r="D12" s="1" t="s">
        <v>11</v>
      </c>
      <c r="E12" s="10">
        <f>1/E11</f>
        <v>14.285714285714285</v>
      </c>
      <c r="F12" t="s">
        <v>13</v>
      </c>
    </row>
    <row r="13" spans="1:7" x14ac:dyDescent="0.2">
      <c r="C13" s="1" t="s">
        <v>2</v>
      </c>
      <c r="D13" s="1" t="s">
        <v>4</v>
      </c>
      <c r="E13" s="3">
        <v>8</v>
      </c>
      <c r="F13" s="3">
        <v>15</v>
      </c>
      <c r="G13" t="s">
        <v>17</v>
      </c>
    </row>
    <row r="14" spans="1:7" x14ac:dyDescent="0.2">
      <c r="C14" s="8" t="s">
        <v>1</v>
      </c>
      <c r="D14" s="8" t="s">
        <v>6</v>
      </c>
      <c r="E14" s="7">
        <f>SQRT(4*$E$5*$E11/3.14/E13)*1000</f>
        <v>11.565377719012877</v>
      </c>
      <c r="F14" s="7">
        <f>SQRT(4*$E$5*$E11/3.14/F13)*1000</f>
        <v>8.4461576836946648</v>
      </c>
      <c r="G14" t="s">
        <v>18</v>
      </c>
    </row>
    <row r="15" spans="1:7" x14ac:dyDescent="0.2">
      <c r="E15" s="5"/>
      <c r="F15" s="5"/>
    </row>
    <row r="16" spans="1:7" x14ac:dyDescent="0.2">
      <c r="B16" s="3" t="s">
        <v>27</v>
      </c>
    </row>
    <row r="17" spans="1:6" x14ac:dyDescent="0.2">
      <c r="C17" s="1" t="s">
        <v>5</v>
      </c>
      <c r="D17" s="1" t="s">
        <v>3</v>
      </c>
      <c r="E17" s="2">
        <v>2.5000000000000001E-2</v>
      </c>
    </row>
    <row r="18" spans="1:6" x14ac:dyDescent="0.2">
      <c r="C18" s="1" t="s">
        <v>12</v>
      </c>
      <c r="D18" s="1" t="s">
        <v>11</v>
      </c>
      <c r="E18" s="10">
        <f>1/E17</f>
        <v>40</v>
      </c>
    </row>
    <row r="19" spans="1:6" x14ac:dyDescent="0.2">
      <c r="C19" s="1" t="s">
        <v>2</v>
      </c>
      <c r="D19" s="1" t="s">
        <v>4</v>
      </c>
      <c r="E19" s="3">
        <v>5</v>
      </c>
      <c r="F19" s="3">
        <v>8</v>
      </c>
    </row>
    <row r="20" spans="1:6" x14ac:dyDescent="0.2">
      <c r="C20" s="8" t="s">
        <v>1</v>
      </c>
      <c r="D20" s="8" t="s">
        <v>6</v>
      </c>
      <c r="E20" s="7">
        <f>SQRT(4*$E$5*$E17/3.14/E19)*1000</f>
        <v>8.7426037894387214</v>
      </c>
      <c r="F20" s="7">
        <f>SQRT(4*$E$5*$E17/3.14/F19)*1000</f>
        <v>6.911635163761372</v>
      </c>
    </row>
    <row r="21" spans="1:6" x14ac:dyDescent="0.2">
      <c r="E21" s="4"/>
      <c r="F21" s="4"/>
    </row>
    <row r="22" spans="1:6" x14ac:dyDescent="0.2">
      <c r="B22" s="3" t="s">
        <v>8</v>
      </c>
    </row>
    <row r="23" spans="1:6" x14ac:dyDescent="0.2">
      <c r="C23" s="1" t="s">
        <v>5</v>
      </c>
      <c r="D23" s="1" t="s">
        <v>3</v>
      </c>
      <c r="E23" s="2">
        <v>8.4000000000000003E-4</v>
      </c>
    </row>
    <row r="24" spans="1:6" x14ac:dyDescent="0.2">
      <c r="C24" s="1" t="s">
        <v>12</v>
      </c>
      <c r="D24" s="1" t="s">
        <v>11</v>
      </c>
      <c r="E24" s="10">
        <f>1/E23</f>
        <v>1190.4761904761904</v>
      </c>
    </row>
    <row r="25" spans="1:6" x14ac:dyDescent="0.2">
      <c r="C25" s="1" t="s">
        <v>2</v>
      </c>
      <c r="D25" s="1" t="s">
        <v>4</v>
      </c>
      <c r="E25" s="3">
        <v>0.3</v>
      </c>
      <c r="F25" s="3">
        <v>0.7</v>
      </c>
    </row>
    <row r="26" spans="1:6" x14ac:dyDescent="0.2">
      <c r="C26" s="8" t="s">
        <v>1</v>
      </c>
      <c r="D26" s="8" t="s">
        <v>6</v>
      </c>
      <c r="E26" s="7">
        <f>SQRT(4*$E$5*$E23/3.14/E25)*1000</f>
        <v>6.5423656096782485</v>
      </c>
      <c r="F26" s="7">
        <f>SQRT(4*$E$5*$E23/3.14/F25)*1000</f>
        <v>4.2829836614894985</v>
      </c>
    </row>
    <row r="27" spans="1:6" x14ac:dyDescent="0.2">
      <c r="E27" s="6"/>
      <c r="F27" s="5"/>
    </row>
    <row r="30" spans="1:6" x14ac:dyDescent="0.2">
      <c r="A30" s="3" t="s">
        <v>16</v>
      </c>
    </row>
    <row r="31" spans="1:6" x14ac:dyDescent="0.2">
      <c r="B31" s="3" t="s">
        <v>7</v>
      </c>
    </row>
    <row r="32" spans="1:6" x14ac:dyDescent="0.2">
      <c r="C32" s="1" t="s">
        <v>12</v>
      </c>
      <c r="D32" s="1" t="s">
        <v>11</v>
      </c>
      <c r="E32" s="2">
        <v>9.6649999999999991</v>
      </c>
      <c r="F32" t="s">
        <v>13</v>
      </c>
    </row>
    <row r="33" spans="2:7" x14ac:dyDescent="0.2">
      <c r="C33" s="1" t="s">
        <v>2</v>
      </c>
      <c r="D33" s="1" t="s">
        <v>4</v>
      </c>
      <c r="E33" s="3">
        <v>8</v>
      </c>
      <c r="F33" s="3">
        <v>15</v>
      </c>
      <c r="G33" t="s">
        <v>17</v>
      </c>
    </row>
    <row r="34" spans="2:7" x14ac:dyDescent="0.2">
      <c r="C34" s="8" t="s">
        <v>1</v>
      </c>
      <c r="D34" s="8" t="s">
        <v>6</v>
      </c>
      <c r="E34" s="7">
        <f>SQRT(4*$E$5/$E32/3.14/E33)*1000</f>
        <v>14.060794854405746</v>
      </c>
      <c r="F34" s="7">
        <f>SQRT(4*$E$5/$E32/3.14/F33)*1000</f>
        <v>10.268552690947459</v>
      </c>
      <c r="G34" t="s">
        <v>18</v>
      </c>
    </row>
    <row r="35" spans="2:7" x14ac:dyDescent="0.2">
      <c r="E35" s="4"/>
      <c r="F35" s="4"/>
    </row>
    <row r="36" spans="2:7" x14ac:dyDescent="0.2">
      <c r="B36" s="3" t="s">
        <v>27</v>
      </c>
    </row>
    <row r="37" spans="2:7" x14ac:dyDescent="0.2">
      <c r="C37" s="1" t="s">
        <v>12</v>
      </c>
      <c r="D37" s="1" t="s">
        <v>11</v>
      </c>
      <c r="E37" s="2">
        <v>51.74</v>
      </c>
      <c r="F37" t="s">
        <v>13</v>
      </c>
    </row>
    <row r="38" spans="2:7" x14ac:dyDescent="0.2">
      <c r="C38" s="1" t="s">
        <v>2</v>
      </c>
      <c r="D38" s="1" t="s">
        <v>4</v>
      </c>
      <c r="E38" s="3">
        <v>5</v>
      </c>
      <c r="F38" s="3">
        <v>8</v>
      </c>
    </row>
    <row r="39" spans="2:7" x14ac:dyDescent="0.2">
      <c r="C39" s="8" t="s">
        <v>1</v>
      </c>
      <c r="D39" s="8" t="s">
        <v>6</v>
      </c>
      <c r="E39" s="7">
        <f>SQRT(4*$E$5/$E37/3.14/E38)*1000</f>
        <v>7.6870123762486644</v>
      </c>
      <c r="F39" s="7">
        <f>SQRT(4*$E$5/$E37/3.14/F38)*1000</f>
        <v>6.0771168777122497</v>
      </c>
    </row>
    <row r="40" spans="2:7" x14ac:dyDescent="0.2">
      <c r="E40" s="4"/>
      <c r="F40" s="4"/>
    </row>
    <row r="41" spans="2:7" x14ac:dyDescent="0.2">
      <c r="B41" s="3" t="s">
        <v>8</v>
      </c>
    </row>
    <row r="42" spans="2:7" x14ac:dyDescent="0.2">
      <c r="C42" s="1" t="s">
        <v>12</v>
      </c>
      <c r="D42" s="1" t="s">
        <v>11</v>
      </c>
      <c r="E42" s="2">
        <v>1126</v>
      </c>
      <c r="F42" t="s">
        <v>13</v>
      </c>
    </row>
    <row r="43" spans="2:7" x14ac:dyDescent="0.2">
      <c r="C43" s="1" t="s">
        <v>2</v>
      </c>
      <c r="D43" s="1" t="s">
        <v>4</v>
      </c>
      <c r="E43" s="3">
        <v>0.3</v>
      </c>
      <c r="F43" s="3">
        <v>0.7</v>
      </c>
    </row>
    <row r="44" spans="2:7" x14ac:dyDescent="0.2">
      <c r="C44" s="8" t="s">
        <v>1</v>
      </c>
      <c r="D44" s="8" t="s">
        <v>6</v>
      </c>
      <c r="E44" s="7">
        <f>SQRT(4*$E$5/$E42/3.14/E43)*1000</f>
        <v>6.7270703900455624</v>
      </c>
      <c r="F44" s="7">
        <f>SQRT(4*$E$5/$E42/3.14/F43)*1000</f>
        <v>4.4039013239542717</v>
      </c>
    </row>
  </sheetData>
  <pageMargins left="0.89375000000000004" right="0.30666666666666664" top="0.59722222222222221" bottom="0.40888888888888891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C7D5-17F5-224A-9710-34D8BD39A895}">
  <sheetPr>
    <pageSetUpPr fitToPage="1"/>
  </sheetPr>
  <dimension ref="A1:G42"/>
  <sheetViews>
    <sheetView view="pageLayout" zoomScaleNormal="100" workbookViewId="0">
      <selection activeCell="C9" sqref="C9:F9"/>
    </sheetView>
  </sheetViews>
  <sheetFormatPr baseColWidth="10" defaultRowHeight="16" x14ac:dyDescent="0.2"/>
  <cols>
    <col min="1" max="2" width="3.33203125" style="3" customWidth="1"/>
    <col min="3" max="3" width="3.33203125" style="1" customWidth="1"/>
    <col min="4" max="4" width="6.5" style="1" bestFit="1" customWidth="1"/>
  </cols>
  <sheetData>
    <row r="1" spans="1:7" x14ac:dyDescent="0.2">
      <c r="A1" s="3" t="s">
        <v>9</v>
      </c>
    </row>
    <row r="2" spans="1:7" x14ac:dyDescent="0.2">
      <c r="B2" s="3" t="s">
        <v>10</v>
      </c>
    </row>
    <row r="3" spans="1:7" x14ac:dyDescent="0.2">
      <c r="C3" s="1" t="s">
        <v>0</v>
      </c>
      <c r="D3" s="1" t="s">
        <v>26</v>
      </c>
      <c r="E3" s="2">
        <v>1.0619999999999999E-2</v>
      </c>
      <c r="F3" t="s">
        <v>25</v>
      </c>
    </row>
    <row r="4" spans="1:7" x14ac:dyDescent="0.2">
      <c r="E4" s="9"/>
    </row>
    <row r="7" spans="1:7" x14ac:dyDescent="0.2">
      <c r="A7" s="3" t="s">
        <v>15</v>
      </c>
    </row>
    <row r="8" spans="1:7" x14ac:dyDescent="0.2">
      <c r="B8" s="3" t="s">
        <v>7</v>
      </c>
    </row>
    <row r="9" spans="1:7" x14ac:dyDescent="0.2">
      <c r="C9" s="1" t="s">
        <v>5</v>
      </c>
      <c r="D9" s="1" t="s">
        <v>3</v>
      </c>
      <c r="E9" s="2">
        <v>7.0000000000000007E-2</v>
      </c>
      <c r="F9" t="s">
        <v>14</v>
      </c>
    </row>
    <row r="10" spans="1:7" x14ac:dyDescent="0.2">
      <c r="C10" s="1" t="s">
        <v>12</v>
      </c>
      <c r="D10" s="1" t="s">
        <v>11</v>
      </c>
      <c r="E10" s="10">
        <f>1/E9</f>
        <v>14.285714285714285</v>
      </c>
      <c r="F10" t="s">
        <v>13</v>
      </c>
    </row>
    <row r="11" spans="1:7" x14ac:dyDescent="0.2">
      <c r="C11" s="1" t="s">
        <v>2</v>
      </c>
      <c r="D11" s="1" t="s">
        <v>4</v>
      </c>
      <c r="E11" s="3">
        <v>8</v>
      </c>
      <c r="F11" s="3">
        <v>15</v>
      </c>
      <c r="G11" t="s">
        <v>17</v>
      </c>
    </row>
    <row r="12" spans="1:7" x14ac:dyDescent="0.2">
      <c r="C12" s="8" t="s">
        <v>1</v>
      </c>
      <c r="D12" s="8" t="s">
        <v>6</v>
      </c>
      <c r="E12" s="7">
        <f>SQRT(4*$E$3*$E9/3.14/E11)*1000</f>
        <v>10.880064162418526</v>
      </c>
      <c r="F12" s="7">
        <f>SQRT(4*$E$3*$E9/3.14/F11)*1000</f>
        <v>7.9456754251469031</v>
      </c>
      <c r="G12" t="s">
        <v>18</v>
      </c>
    </row>
    <row r="13" spans="1:7" x14ac:dyDescent="0.2">
      <c r="E13" s="5"/>
      <c r="F13" s="5"/>
    </row>
    <row r="14" spans="1:7" x14ac:dyDescent="0.2">
      <c r="B14" s="3" t="s">
        <v>27</v>
      </c>
    </row>
    <row r="15" spans="1:7" x14ac:dyDescent="0.2">
      <c r="C15" s="1" t="s">
        <v>5</v>
      </c>
      <c r="D15" s="1" t="s">
        <v>3</v>
      </c>
      <c r="E15" s="2">
        <v>2.5000000000000001E-2</v>
      </c>
    </row>
    <row r="16" spans="1:7" x14ac:dyDescent="0.2">
      <c r="C16" s="1" t="s">
        <v>12</v>
      </c>
      <c r="D16" s="1" t="s">
        <v>11</v>
      </c>
      <c r="E16" s="10">
        <f>1/E15</f>
        <v>40</v>
      </c>
    </row>
    <row r="17" spans="1:7" x14ac:dyDescent="0.2">
      <c r="C17" s="1" t="s">
        <v>2</v>
      </c>
      <c r="D17" s="1" t="s">
        <v>4</v>
      </c>
      <c r="E17" s="3">
        <v>5</v>
      </c>
      <c r="F17" s="3">
        <v>8</v>
      </c>
    </row>
    <row r="18" spans="1:7" x14ac:dyDescent="0.2">
      <c r="C18" s="8" t="s">
        <v>1</v>
      </c>
      <c r="D18" s="8" t="s">
        <v>6</v>
      </c>
      <c r="E18" s="7">
        <f>SQRT(4*$E$3*$E15/3.14/E17)*1000</f>
        <v>8.2245554349101955</v>
      </c>
      <c r="F18" s="7">
        <f>SQRT(4*$E$3*$E15/3.14/F17)*1000</f>
        <v>6.5020819791582349</v>
      </c>
    </row>
    <row r="19" spans="1:7" x14ac:dyDescent="0.2">
      <c r="E19" s="4"/>
      <c r="F19" s="4"/>
    </row>
    <row r="20" spans="1:7" x14ac:dyDescent="0.2">
      <c r="B20" s="3" t="s">
        <v>8</v>
      </c>
    </row>
    <row r="21" spans="1:7" x14ac:dyDescent="0.2">
      <c r="C21" s="1" t="s">
        <v>5</v>
      </c>
      <c r="D21" s="1" t="s">
        <v>3</v>
      </c>
      <c r="E21" s="2">
        <v>8.4000000000000003E-4</v>
      </c>
    </row>
    <row r="22" spans="1:7" x14ac:dyDescent="0.2">
      <c r="C22" s="1" t="s">
        <v>12</v>
      </c>
      <c r="D22" s="1" t="s">
        <v>11</v>
      </c>
      <c r="E22" s="10">
        <f>1/E21</f>
        <v>1190.4761904761904</v>
      </c>
    </row>
    <row r="23" spans="1:7" x14ac:dyDescent="0.2">
      <c r="C23" s="1" t="s">
        <v>2</v>
      </c>
      <c r="D23" s="1" t="s">
        <v>4</v>
      </c>
      <c r="E23" s="3">
        <v>0.3</v>
      </c>
      <c r="F23" s="3">
        <v>0.7</v>
      </c>
    </row>
    <row r="24" spans="1:7" x14ac:dyDescent="0.2">
      <c r="C24" s="8" t="s">
        <v>1</v>
      </c>
      <c r="D24" s="8" t="s">
        <v>6</v>
      </c>
      <c r="E24" s="7">
        <f>SQRT(4*$E$3*$E21/3.14/E23)*1000</f>
        <v>6.1546937191926983</v>
      </c>
      <c r="F24" s="7">
        <f>SQRT(4*$E$3*$E21/3.14/F23)*1000</f>
        <v>4.0291928353528332</v>
      </c>
    </row>
    <row r="25" spans="1:7" x14ac:dyDescent="0.2">
      <c r="E25" s="6"/>
      <c r="F25" s="5"/>
    </row>
    <row r="28" spans="1:7" x14ac:dyDescent="0.2">
      <c r="A28" s="3" t="s">
        <v>16</v>
      </c>
    </row>
    <row r="29" spans="1:7" x14ac:dyDescent="0.2">
      <c r="B29" s="3" t="s">
        <v>7</v>
      </c>
    </row>
    <row r="30" spans="1:7" x14ac:dyDescent="0.2">
      <c r="C30" s="1" t="s">
        <v>12</v>
      </c>
      <c r="D30" s="1" t="s">
        <v>11</v>
      </c>
      <c r="E30" s="2">
        <v>9.6649999999999991</v>
      </c>
      <c r="F30" t="s">
        <v>13</v>
      </c>
    </row>
    <row r="31" spans="1:7" x14ac:dyDescent="0.2">
      <c r="C31" s="1" t="s">
        <v>2</v>
      </c>
      <c r="D31" s="1" t="s">
        <v>4</v>
      </c>
      <c r="E31" s="3">
        <v>8</v>
      </c>
      <c r="F31" s="3">
        <v>15</v>
      </c>
      <c r="G31" t="s">
        <v>17</v>
      </c>
    </row>
    <row r="32" spans="1:7" x14ac:dyDescent="0.2">
      <c r="C32" s="8" t="s">
        <v>1</v>
      </c>
      <c r="D32" s="8" t="s">
        <v>6</v>
      </c>
      <c r="E32" s="7">
        <f>SQRT(4*$E$3/$E30/3.14/E31)*1000</f>
        <v>13.227613823545406</v>
      </c>
      <c r="F32" s="7">
        <f>SQRT(4*$E$3/$E30/3.14/F31)*1000</f>
        <v>9.660083297497307</v>
      </c>
      <c r="G32" t="s">
        <v>18</v>
      </c>
    </row>
    <row r="33" spans="2:6" x14ac:dyDescent="0.2">
      <c r="E33" s="4"/>
      <c r="F33" s="4"/>
    </row>
    <row r="34" spans="2:6" x14ac:dyDescent="0.2">
      <c r="B34" s="3" t="s">
        <v>27</v>
      </c>
    </row>
    <row r="35" spans="2:6" x14ac:dyDescent="0.2">
      <c r="C35" s="1" t="s">
        <v>12</v>
      </c>
      <c r="D35" s="1" t="s">
        <v>11</v>
      </c>
      <c r="E35" s="2">
        <v>51.74</v>
      </c>
      <c r="F35" t="s">
        <v>13</v>
      </c>
    </row>
    <row r="36" spans="2:6" x14ac:dyDescent="0.2">
      <c r="C36" s="1" t="s">
        <v>2</v>
      </c>
      <c r="D36" s="1" t="s">
        <v>4</v>
      </c>
      <c r="E36" s="3">
        <v>5</v>
      </c>
      <c r="F36" s="3">
        <v>8</v>
      </c>
    </row>
    <row r="37" spans="2:6" x14ac:dyDescent="0.2">
      <c r="C37" s="8" t="s">
        <v>1</v>
      </c>
      <c r="D37" s="8" t="s">
        <v>6</v>
      </c>
      <c r="E37" s="7">
        <f>SQRT(4*$E$3/$E35/3.14/E36)*1000</f>
        <v>7.2315137389243134</v>
      </c>
      <c r="F37" s="7">
        <f>SQRT(4*$E$3/$E35/3.14/F36)*1000</f>
        <v>5.7170135864502667</v>
      </c>
    </row>
    <row r="38" spans="2:6" x14ac:dyDescent="0.2">
      <c r="E38" s="4"/>
      <c r="F38" s="4"/>
    </row>
    <row r="39" spans="2:6" x14ac:dyDescent="0.2">
      <c r="B39" s="3" t="s">
        <v>8</v>
      </c>
    </row>
    <row r="40" spans="2:6" x14ac:dyDescent="0.2">
      <c r="C40" s="1" t="s">
        <v>12</v>
      </c>
      <c r="D40" s="1" t="s">
        <v>11</v>
      </c>
      <c r="E40" s="2">
        <v>1126</v>
      </c>
      <c r="F40" t="s">
        <v>13</v>
      </c>
    </row>
    <row r="41" spans="2:6" x14ac:dyDescent="0.2">
      <c r="C41" s="1" t="s">
        <v>2</v>
      </c>
      <c r="D41" s="1" t="s">
        <v>4</v>
      </c>
      <c r="E41" s="3">
        <v>0.3</v>
      </c>
      <c r="F41" s="3">
        <v>0.7</v>
      </c>
    </row>
    <row r="42" spans="2:6" x14ac:dyDescent="0.2">
      <c r="C42" s="8" t="s">
        <v>1</v>
      </c>
      <c r="D42" s="8" t="s">
        <v>6</v>
      </c>
      <c r="E42" s="7">
        <f>SQRT(4*$E$3/$E40/3.14/E41)*1000</f>
        <v>6.3284537044111779</v>
      </c>
      <c r="F42" s="7">
        <f>SQRT(4*$E$3/$E40/3.14/F41)*1000</f>
        <v>4.1429454474982741</v>
      </c>
    </row>
  </sheetData>
  <pageMargins left="0.89375000000000004" right="0.30666666666666664" top="0.59722222222222221" bottom="0.40888888888888891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9CAE-BC94-9148-941A-25E4C9C654C5}">
  <sheetPr>
    <pageSetUpPr fitToPage="1"/>
  </sheetPr>
  <dimension ref="A1:G18"/>
  <sheetViews>
    <sheetView view="pageLayout" zoomScaleNormal="100" workbookViewId="0">
      <selection activeCell="E9" sqref="E9"/>
    </sheetView>
  </sheetViews>
  <sheetFormatPr baseColWidth="10" defaultRowHeight="16" x14ac:dyDescent="0.2"/>
  <cols>
    <col min="1" max="2" width="3.33203125" style="3" customWidth="1"/>
    <col min="3" max="3" width="3.33203125" style="1" customWidth="1"/>
    <col min="4" max="4" width="6.5" style="1" bestFit="1" customWidth="1"/>
  </cols>
  <sheetData>
    <row r="1" spans="1:7" x14ac:dyDescent="0.2">
      <c r="A1" s="3" t="s">
        <v>9</v>
      </c>
    </row>
    <row r="2" spans="1:7" x14ac:dyDescent="0.2">
      <c r="B2" s="3" t="s">
        <v>10</v>
      </c>
    </row>
    <row r="3" spans="1:7" x14ac:dyDescent="0.2">
      <c r="C3" s="1" t="s">
        <v>19</v>
      </c>
      <c r="D3" s="1" t="s">
        <v>21</v>
      </c>
      <c r="E3" s="2">
        <v>2E-3</v>
      </c>
      <c r="F3" t="s">
        <v>23</v>
      </c>
    </row>
    <row r="7" spans="1:7" x14ac:dyDescent="0.2">
      <c r="B7" s="3" t="s">
        <v>7</v>
      </c>
    </row>
    <row r="8" spans="1:7" x14ac:dyDescent="0.2">
      <c r="C8" s="1" t="s">
        <v>2</v>
      </c>
      <c r="D8" s="1" t="s">
        <v>4</v>
      </c>
      <c r="E8" s="3">
        <v>8</v>
      </c>
      <c r="F8" s="3">
        <v>15</v>
      </c>
      <c r="G8" t="s">
        <v>17</v>
      </c>
    </row>
    <row r="9" spans="1:7" x14ac:dyDescent="0.2">
      <c r="C9" s="8" t="s">
        <v>1</v>
      </c>
      <c r="D9" s="8" t="s">
        <v>6</v>
      </c>
      <c r="E9" s="7">
        <f>SQRT(4*$E$3/3.14/E8)*1000</f>
        <v>17.845765256206239</v>
      </c>
      <c r="F9" s="7">
        <f>SQRT(4*$E$3/3.14/F8)*1000</f>
        <v>13.032704249021492</v>
      </c>
      <c r="G9" t="s">
        <v>18</v>
      </c>
    </row>
    <row r="10" spans="1:7" x14ac:dyDescent="0.2">
      <c r="E10" s="5"/>
      <c r="F10" s="5"/>
    </row>
    <row r="11" spans="1:7" x14ac:dyDescent="0.2">
      <c r="B11" s="3" t="s">
        <v>27</v>
      </c>
    </row>
    <row r="12" spans="1:7" x14ac:dyDescent="0.2">
      <c r="C12" s="1" t="s">
        <v>2</v>
      </c>
      <c r="D12" s="1" t="s">
        <v>4</v>
      </c>
      <c r="E12" s="3">
        <v>5</v>
      </c>
      <c r="F12" s="3">
        <v>8</v>
      </c>
    </row>
    <row r="13" spans="1:7" x14ac:dyDescent="0.2">
      <c r="C13" s="8" t="s">
        <v>1</v>
      </c>
      <c r="D13" s="8" t="s">
        <v>6</v>
      </c>
      <c r="E13" s="7">
        <f>SQRT(4*$E$3/3.14/E12)*1000</f>
        <v>22.57330591932401</v>
      </c>
      <c r="F13" s="7">
        <f>SQRT(4*$E$3/3.14/F12)*1000</f>
        <v>17.845765256206239</v>
      </c>
    </row>
    <row r="14" spans="1:7" x14ac:dyDescent="0.2">
      <c r="E14" s="4"/>
      <c r="F14" s="4"/>
    </row>
    <row r="15" spans="1:7" x14ac:dyDescent="0.2">
      <c r="B15" s="3" t="s">
        <v>8</v>
      </c>
    </row>
    <row r="16" spans="1:7" x14ac:dyDescent="0.2">
      <c r="C16" s="1" t="s">
        <v>2</v>
      </c>
      <c r="D16" s="1" t="s">
        <v>4</v>
      </c>
      <c r="E16" s="3">
        <v>0.3</v>
      </c>
      <c r="F16" s="3">
        <v>0.7</v>
      </c>
    </row>
    <row r="17" spans="3:6" x14ac:dyDescent="0.2">
      <c r="C17" s="8" t="s">
        <v>1</v>
      </c>
      <c r="D17" s="8" t="s">
        <v>6</v>
      </c>
      <c r="E17" s="7">
        <f>SQRT(4*$E$3/3.14/E16)*1000</f>
        <v>92.155135516818277</v>
      </c>
      <c r="F17" s="7">
        <f>SQRT(4*$E$3/3.14/F16)*1000</f>
        <v>60.329697740676167</v>
      </c>
    </row>
    <row r="18" spans="3:6" x14ac:dyDescent="0.2">
      <c r="E18" s="6"/>
      <c r="F18" s="5"/>
    </row>
  </sheetData>
  <pageMargins left="0.89375000000000004" right="0.30666666666666664" top="0.59722222222222221" bottom="0.40888888888888891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9B47-3BA2-5040-958F-1711406CF9AE}">
  <dimension ref="A1:F33"/>
  <sheetViews>
    <sheetView workbookViewId="0">
      <selection activeCell="O15" sqref="O15"/>
    </sheetView>
  </sheetViews>
  <sheetFormatPr baseColWidth="10" defaultRowHeight="16" x14ac:dyDescent="0.2"/>
  <cols>
    <col min="1" max="2" width="3.83203125" style="3" customWidth="1"/>
    <col min="3" max="3" width="3.83203125" customWidth="1"/>
    <col min="4" max="4" width="8.6640625" customWidth="1"/>
  </cols>
  <sheetData>
    <row r="1" spans="1:6" x14ac:dyDescent="0.2">
      <c r="A1" s="3" t="s">
        <v>9</v>
      </c>
    </row>
    <row r="2" spans="1:6" x14ac:dyDescent="0.2">
      <c r="A2" s="3" t="s">
        <v>31</v>
      </c>
    </row>
    <row r="4" spans="1:6" x14ac:dyDescent="0.2">
      <c r="B4" s="3" t="s">
        <v>32</v>
      </c>
    </row>
    <row r="5" spans="1:6" x14ac:dyDescent="0.2">
      <c r="C5" s="1" t="s">
        <v>19</v>
      </c>
      <c r="D5" s="1" t="s">
        <v>21</v>
      </c>
      <c r="E5" s="2">
        <v>2E-3</v>
      </c>
      <c r="F5" t="s">
        <v>23</v>
      </c>
    </row>
    <row r="6" spans="1:6" x14ac:dyDescent="0.2">
      <c r="C6" s="12" t="s">
        <v>1</v>
      </c>
      <c r="D6" s="12" t="s">
        <v>6</v>
      </c>
      <c r="E6" s="14">
        <v>19</v>
      </c>
      <c r="F6" s="13" t="s">
        <v>18</v>
      </c>
    </row>
    <row r="7" spans="1:6" x14ac:dyDescent="0.2">
      <c r="C7" s="8" t="s">
        <v>2</v>
      </c>
      <c r="D7" s="8" t="s">
        <v>4</v>
      </c>
      <c r="E7" s="15">
        <f>E5*4/3.14/(E6/1000)^2</f>
        <v>7.0575365668613372</v>
      </c>
      <c r="F7" s="18" t="s">
        <v>33</v>
      </c>
    </row>
    <row r="8" spans="1:6" x14ac:dyDescent="0.2">
      <c r="E8" s="17"/>
    </row>
    <row r="9" spans="1:6" x14ac:dyDescent="0.2">
      <c r="B9" s="3" t="s">
        <v>10</v>
      </c>
      <c r="E9" s="16"/>
    </row>
    <row r="10" spans="1:6" x14ac:dyDescent="0.2">
      <c r="C10" s="1" t="s">
        <v>0</v>
      </c>
      <c r="D10" s="1" t="s">
        <v>26</v>
      </c>
      <c r="E10" s="2">
        <v>1.0619999999999999E-2</v>
      </c>
      <c r="F10" t="s">
        <v>25</v>
      </c>
    </row>
    <row r="11" spans="1:6" x14ac:dyDescent="0.2">
      <c r="C11" s="1" t="s">
        <v>12</v>
      </c>
      <c r="D11" s="1" t="s">
        <v>11</v>
      </c>
      <c r="E11" s="2">
        <v>9.6649999999999991</v>
      </c>
      <c r="F11" t="s">
        <v>13</v>
      </c>
    </row>
    <row r="12" spans="1:6" x14ac:dyDescent="0.2">
      <c r="C12" s="12" t="s">
        <v>1</v>
      </c>
      <c r="D12" s="12" t="s">
        <v>6</v>
      </c>
      <c r="E12" s="14">
        <v>12</v>
      </c>
      <c r="F12" s="13" t="s">
        <v>18</v>
      </c>
    </row>
    <row r="13" spans="1:6" x14ac:dyDescent="0.2">
      <c r="C13" s="8" t="s">
        <v>2</v>
      </c>
      <c r="D13" s="8" t="s">
        <v>4</v>
      </c>
      <c r="E13" s="15">
        <f>E10*4/3.14/E11/(E12/1000)^2</f>
        <v>9.7205426369360843</v>
      </c>
      <c r="F13" s="18" t="s">
        <v>33</v>
      </c>
    </row>
    <row r="15" spans="1:6" x14ac:dyDescent="0.2">
      <c r="C15" s="1" t="s">
        <v>0</v>
      </c>
      <c r="D15" s="1" t="s">
        <v>26</v>
      </c>
      <c r="E15" s="2">
        <v>1.0619999999999999E-2</v>
      </c>
      <c r="F15" t="s">
        <v>25</v>
      </c>
    </row>
    <row r="16" spans="1:6" x14ac:dyDescent="0.2">
      <c r="C16" s="1" t="s">
        <v>5</v>
      </c>
      <c r="D16" s="1" t="s">
        <v>3</v>
      </c>
      <c r="E16" s="2">
        <v>7.0000000000000007E-2</v>
      </c>
      <c r="F16" t="s">
        <v>14</v>
      </c>
    </row>
    <row r="17" spans="2:6" x14ac:dyDescent="0.2">
      <c r="C17" s="12" t="s">
        <v>1</v>
      </c>
      <c r="D17" s="12" t="s">
        <v>6</v>
      </c>
      <c r="E17" s="14">
        <v>12</v>
      </c>
      <c r="F17" s="13" t="s">
        <v>18</v>
      </c>
    </row>
    <row r="18" spans="2:6" x14ac:dyDescent="0.2">
      <c r="C18" s="8" t="s">
        <v>2</v>
      </c>
      <c r="D18" s="8" t="s">
        <v>4</v>
      </c>
      <c r="E18" s="15">
        <f>E15*4*E16/3.14/(E17/1000)^2</f>
        <v>6.5764331210191074</v>
      </c>
      <c r="F18" s="18" t="s">
        <v>33</v>
      </c>
    </row>
    <row r="20" spans="2:6" x14ac:dyDescent="0.2">
      <c r="B20" s="3" t="s">
        <v>34</v>
      </c>
    </row>
    <row r="21" spans="2:6" x14ac:dyDescent="0.2">
      <c r="C21" s="1" t="s">
        <v>28</v>
      </c>
      <c r="D21" s="1" t="s">
        <v>29</v>
      </c>
      <c r="E21" s="2">
        <v>3</v>
      </c>
      <c r="F21" t="s">
        <v>30</v>
      </c>
    </row>
    <row r="22" spans="2:6" x14ac:dyDescent="0.2">
      <c r="C22" s="1" t="s">
        <v>20</v>
      </c>
      <c r="D22" s="1" t="s">
        <v>22</v>
      </c>
      <c r="E22" s="2">
        <v>250</v>
      </c>
      <c r="F22" t="s">
        <v>24</v>
      </c>
    </row>
    <row r="23" spans="2:6" x14ac:dyDescent="0.2">
      <c r="C23" s="1" t="s">
        <v>0</v>
      </c>
      <c r="D23" s="1" t="s">
        <v>26</v>
      </c>
      <c r="E23" s="11">
        <f>E21/E22</f>
        <v>1.2E-2</v>
      </c>
      <c r="F23" t="s">
        <v>25</v>
      </c>
    </row>
    <row r="24" spans="2:6" x14ac:dyDescent="0.2">
      <c r="C24" s="1" t="s">
        <v>12</v>
      </c>
      <c r="D24" s="1" t="s">
        <v>11</v>
      </c>
      <c r="E24" s="2">
        <v>9.6649999999999991</v>
      </c>
      <c r="F24" t="s">
        <v>13</v>
      </c>
    </row>
    <row r="25" spans="2:6" x14ac:dyDescent="0.2">
      <c r="C25" s="12" t="s">
        <v>1</v>
      </c>
      <c r="D25" s="12" t="s">
        <v>6</v>
      </c>
      <c r="E25" s="14">
        <v>12</v>
      </c>
      <c r="F25" s="13" t="s">
        <v>18</v>
      </c>
    </row>
    <row r="26" spans="2:6" x14ac:dyDescent="0.2">
      <c r="C26" s="8" t="s">
        <v>2</v>
      </c>
      <c r="D26" s="8" t="s">
        <v>4</v>
      </c>
      <c r="E26" s="15">
        <f>E23*4/3.14/E24/(E25/1000)^2</f>
        <v>10.983663996537949</v>
      </c>
      <c r="F26" s="18" t="s">
        <v>33</v>
      </c>
    </row>
    <row r="28" spans="2:6" x14ac:dyDescent="0.2">
      <c r="C28" s="1" t="s">
        <v>28</v>
      </c>
      <c r="D28" s="1" t="s">
        <v>29</v>
      </c>
      <c r="E28" s="2">
        <v>3</v>
      </c>
      <c r="F28" t="s">
        <v>30</v>
      </c>
    </row>
    <row r="29" spans="2:6" x14ac:dyDescent="0.2">
      <c r="C29" s="1" t="s">
        <v>20</v>
      </c>
      <c r="D29" s="1" t="s">
        <v>22</v>
      </c>
      <c r="E29" s="2">
        <v>250</v>
      </c>
      <c r="F29" t="s">
        <v>24</v>
      </c>
    </row>
    <row r="30" spans="2:6" x14ac:dyDescent="0.2">
      <c r="C30" s="1" t="s">
        <v>0</v>
      </c>
      <c r="D30" s="1" t="s">
        <v>26</v>
      </c>
      <c r="E30" s="11">
        <f>E28/E29</f>
        <v>1.2E-2</v>
      </c>
      <c r="F30" t="s">
        <v>25</v>
      </c>
    </row>
    <row r="31" spans="2:6" x14ac:dyDescent="0.2">
      <c r="C31" s="1" t="s">
        <v>5</v>
      </c>
      <c r="D31" s="1" t="s">
        <v>3</v>
      </c>
      <c r="E31" s="2">
        <v>7.0000000000000007E-2</v>
      </c>
      <c r="F31" t="s">
        <v>14</v>
      </c>
    </row>
    <row r="32" spans="2:6" x14ac:dyDescent="0.2">
      <c r="C32" s="12" t="s">
        <v>1</v>
      </c>
      <c r="D32" s="12" t="s">
        <v>6</v>
      </c>
      <c r="E32" s="14">
        <v>12</v>
      </c>
      <c r="F32" s="13" t="s">
        <v>18</v>
      </c>
    </row>
    <row r="33" spans="3:6" x14ac:dyDescent="0.2">
      <c r="C33" s="8" t="s">
        <v>2</v>
      </c>
      <c r="D33" s="8" t="s">
        <v>4</v>
      </c>
      <c r="E33" s="15">
        <f>E30*4*E31/3.14/(E32/1000)^2</f>
        <v>7.4309978768577505</v>
      </c>
      <c r="F33" s="18" t="s">
        <v>33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819B-090F-124C-A1D4-4A8401C9EE6D}">
  <dimension ref="A1"/>
  <sheetViews>
    <sheetView workbookViewId="0">
      <selection activeCell="N7" sqref="N7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Potenza</vt:lpstr>
      <vt:lpstr>FlussoMassico</vt:lpstr>
      <vt:lpstr>FlussoVolumetrico</vt:lpstr>
      <vt:lpstr>Controllo</vt:lpstr>
      <vt:lpstr>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Balestra Paolo (DOCENTE)</cp:lastModifiedBy>
  <cp:lastPrinted>2022-02-25T08:05:54Z</cp:lastPrinted>
  <dcterms:created xsi:type="dcterms:W3CDTF">2022-02-25T07:45:33Z</dcterms:created>
  <dcterms:modified xsi:type="dcterms:W3CDTF">2024-11-27T16:10:23Z</dcterms:modified>
</cp:coreProperties>
</file>